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178" yWindow="65427" windowWidth="13164" windowHeight="11765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Лист1" sheetId="5" r:id="rId5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<sst xmlns="http://schemas.openxmlformats.org/spreadsheetml/2006/main" count="416" uniqueCount="58">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</sst>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10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F4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8" sqref="A58:IV5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22.5" customHeight="1">
      <c r="A2" s="131" t="s">
        <v>52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</f>
        <v>30164.00000000003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0" sqref="U2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22.5" customHeight="1">
      <c r="A2" s="131" t="s">
        <v>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30164.00000000003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</f>
        <v>65681.97000000003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20213.30000000001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85320.46021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7185.799999999999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24349.4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2681.399999999998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12197.399999999998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7185.799999999999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24349.4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85320.46021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12065.500000000011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42933.00356999999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F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0" sqref="A20:IV2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22.5" customHeight="1">
      <c r="A2" s="131" t="s">
        <v>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30164.00000000003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</f>
        <v>26206.170000000042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12798.000000000011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47346.80000000001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7185.799999999999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6760.299999999996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7185.799999999999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6760.299999999996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12798.000000000011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47346.80000000001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12615.40000000001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20009.49999999998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67" sqref="K6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22.5" customHeight="1">
      <c r="A2" s="131" t="s">
        <v>56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38805.9</v>
      </c>
      <c r="AF7" s="54"/>
      <c r="AG7" s="40"/>
    </row>
    <row r="8" spans="1:55" ht="18" customHeight="1">
      <c r="A8" s="47" t="s">
        <v>30</v>
      </c>
      <c r="B8" s="33">
        <f>SUM(E8:AB8)</f>
        <v>82891.00000000001</v>
      </c>
      <c r="C8" s="96">
        <v>26206.170000000042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</f>
        <v>42972.37000000005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193239.3</v>
      </c>
      <c r="C9" s="105">
        <f aca="true" t="shared" si="0" ref="C9:AD9">C10+C15+C24+C33+C47+C52+C54+C61+C62+C71+C72+C88+C76+C81+C83+C82+C69+C89+C90+C91+C70+C40+C92</f>
        <v>47346.80000000001</v>
      </c>
      <c r="D9" s="68">
        <f t="shared" si="0"/>
        <v>161.8</v>
      </c>
      <c r="E9" s="68">
        <f t="shared" si="0"/>
        <v>2433.1</v>
      </c>
      <c r="F9" s="68">
        <f t="shared" si="0"/>
        <v>1772.6000000000001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80635.09999999999</v>
      </c>
      <c r="AG9" s="69">
        <f>AG10+AG15+AG24+AG33+AG47+AG52+AG54+AG61+AG62+AG71+AG72+AG76+AG88+AG81+AG83+AG82+AG69+AG89+AG91+AG90+AG70+AG40+AG92</f>
        <v>159951.00000000003</v>
      </c>
      <c r="AH9" s="41"/>
      <c r="AI9" s="41"/>
    </row>
    <row r="10" spans="1:33" ht="15">
      <c r="A10" s="4" t="s">
        <v>4</v>
      </c>
      <c r="B10" s="72">
        <f>18540+46.7</f>
        <v>18586.7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6555.599999999999</v>
      </c>
      <c r="AG10" s="71">
        <f>B10+C10-AF10</f>
        <v>15604.5</v>
      </c>
    </row>
    <row r="11" spans="1:33" ht="15">
      <c r="A11" s="3" t="s">
        <v>5</v>
      </c>
      <c r="B11" s="72">
        <v>17358.2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5909.599999999999</v>
      </c>
      <c r="AG11" s="71">
        <f>B11+C11-AF11</f>
        <v>13904.900000000005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167</v>
      </c>
      <c r="AG12" s="71">
        <f>B12+C12-AF12</f>
        <v>609.5999999999999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858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478.9999999999996</v>
      </c>
      <c r="AG14" s="71">
        <f>AG10-AG11-AG12-AG13</f>
        <v>1089.999999999995</v>
      </c>
    </row>
    <row r="15" spans="1:35" ht="15" customHeight="1">
      <c r="A15" s="4" t="s">
        <v>6</v>
      </c>
      <c r="B15" s="72">
        <f>78671-6387.9</f>
        <v>72283.1</v>
      </c>
      <c r="C15" s="109">
        <v>22513.800000000017</v>
      </c>
      <c r="D15" s="73"/>
      <c r="E15" s="73">
        <f>60.1+4.3</f>
        <v>64.4</v>
      </c>
      <c r="F15" s="67">
        <v>1251.3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41392.4</v>
      </c>
      <c r="AG15" s="71">
        <f aca="true" t="shared" si="3" ref="AG15:AG31">B15+C15-AF15</f>
        <v>53404.50000000002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9515.1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9519.4</v>
      </c>
      <c r="AG16" s="78">
        <f t="shared" si="3"/>
        <v>9765.299999999994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20299.6</v>
      </c>
      <c r="AG17" s="71">
        <f t="shared" si="3"/>
        <v>31474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1">
        <f t="shared" si="3"/>
        <v>27.400000000000002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1184.9</v>
      </c>
      <c r="AG19" s="71">
        <f t="shared" si="3"/>
        <v>6656.200000000001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18300.8</v>
      </c>
      <c r="AG20" s="71">
        <f t="shared" si="3"/>
        <v>12149.3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883.6</v>
      </c>
      <c r="AG21" s="71">
        <f t="shared" si="3"/>
        <v>305.20000000000016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2696.7000000000094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44.09999999999991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720.0999999999981</v>
      </c>
      <c r="AG23" s="71">
        <f t="shared" si="3"/>
        <v>2792.4000000000265</v>
      </c>
    </row>
    <row r="24" spans="1:35" ht="15" customHeight="1">
      <c r="A24" s="4" t="s">
        <v>7</v>
      </c>
      <c r="B24" s="72">
        <f>39176.7-46.7</f>
        <v>39130</v>
      </c>
      <c r="C24" s="109">
        <v>6760.299999999996</v>
      </c>
      <c r="D24" s="67"/>
      <c r="E24" s="67"/>
      <c r="F24" s="67">
        <f>22.9+213.8</f>
        <v>236.70000000000002</v>
      </c>
      <c r="G24" s="67"/>
      <c r="H24" s="67">
        <v>133.4</v>
      </c>
      <c r="I24" s="67"/>
      <c r="J24" s="72">
        <v>11883.2</v>
      </c>
      <c r="K24" s="67">
        <v>396.4</v>
      </c>
      <c r="L24" s="67"/>
      <c r="M24" s="67"/>
      <c r="N24" s="67"/>
      <c r="O24" s="71">
        <f>2437.1+638.7</f>
        <v>3075.8</v>
      </c>
      <c r="P24" s="67">
        <f>161.5+13.6</f>
        <v>175.1</v>
      </c>
      <c r="Q24" s="71">
        <v>0.4</v>
      </c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15901</v>
      </c>
      <c r="AG24" s="71">
        <f t="shared" si="3"/>
        <v>29989.299999999996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11998</v>
      </c>
      <c r="AG25" s="78">
        <f t="shared" si="3"/>
        <v>12081.300000000003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39130</v>
      </c>
      <c r="C32" s="109">
        <f aca="true" t="shared" si="5" ref="C32:AD32">C24-C26-C27-C28-C29-C30-C31</f>
        <v>6760.299999999996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15901</v>
      </c>
      <c r="AG32" s="71">
        <f>AG24</f>
        <v>29989.299999999996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122.80000000000001</v>
      </c>
      <c r="AG33" s="71">
        <f aca="true" t="shared" si="6" ref="AG33:AG38">B33+C33-AF33</f>
        <v>277.09999999999997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74.2</v>
      </c>
      <c r="AG34" s="71">
        <f t="shared" si="6"/>
        <v>195.7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129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1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3.700000000000002</v>
      </c>
      <c r="AG39" s="71">
        <f>AG33-AG34-AG36-AG38-AG35-AG37</f>
        <v>36.499999999999986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375.9</v>
      </c>
      <c r="AG40" s="71">
        <f aca="true" t="shared" si="8" ref="AG40:AG45">B40+C40-AF40</f>
        <v>1056.3000000000002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314.7</v>
      </c>
      <c r="AG41" s="71">
        <f t="shared" si="8"/>
        <v>791.8999999999999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1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54.5</v>
      </c>
      <c r="AG44" s="71">
        <f t="shared" si="8"/>
        <v>218.89999999999998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0.5999999999999872</v>
      </c>
      <c r="AG46" s="71">
        <f>AG40-AG41-AG42-AG43-AG44-AG45</f>
        <v>36.800000000000324</v>
      </c>
    </row>
    <row r="47" spans="1:33" ht="17.25" customHeight="1">
      <c r="A47" s="4" t="s">
        <v>43</v>
      </c>
      <c r="B47" s="70">
        <v>1320.8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1067.6</v>
      </c>
      <c r="AG47" s="71">
        <f>B47+C47-AF47</f>
        <v>1072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36.4</v>
      </c>
    </row>
    <row r="49" spans="1:33" ht="15">
      <c r="A49" s="3" t="s">
        <v>16</v>
      </c>
      <c r="B49" s="72">
        <v>1097.2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974.3</v>
      </c>
      <c r="AG49" s="71">
        <f>B49+C49-AF49</f>
        <v>820.3000000000002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93.30000000000003</v>
      </c>
      <c r="AG51" s="71">
        <f>AG47-AG49-AG48</f>
        <v>215.2999999999998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2030.2</v>
      </c>
      <c r="AG52" s="71">
        <f aca="true" t="shared" si="11" ref="AG52:AG59">B52+C52-AF52</f>
        <v>5397.8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1027.1000000000001</v>
      </c>
      <c r="AG53" s="71">
        <f t="shared" si="11"/>
        <v>1299.3999999999999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1234.7</v>
      </c>
      <c r="AG54" s="67">
        <f t="shared" si="11"/>
        <v>2100.4000000000005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458</v>
      </c>
      <c r="AG55" s="67">
        <f t="shared" si="11"/>
        <v>734.3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317.5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185.2</v>
      </c>
      <c r="AG57" s="67">
        <f t="shared" si="11"/>
        <v>363.40000000000003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1046.8000000000002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586.4</v>
      </c>
      <c r="AG60" s="67">
        <f>AG54-AG55-AG57-AG59-AG56-AG58</f>
        <v>1002.7000000000005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67">
        <f aca="true" t="shared" si="14" ref="AG61:AG67">B61+C61-AF61</f>
        <v>662.1</v>
      </c>
    </row>
    <row r="62" spans="1:33" ht="15" customHeight="1">
      <c r="A62" s="4" t="s">
        <v>11</v>
      </c>
      <c r="B62" s="72">
        <v>3053.8</v>
      </c>
      <c r="C62" s="109">
        <v>605.5</v>
      </c>
      <c r="D62" s="67"/>
      <c r="E62" s="67">
        <v>1.3</v>
      </c>
      <c r="F62" s="67"/>
      <c r="G62" s="67">
        <v>214.8</v>
      </c>
      <c r="H62" s="67"/>
      <c r="I62" s="67">
        <v>344.6</v>
      </c>
      <c r="J62" s="72">
        <v>657.7</v>
      </c>
      <c r="K62" s="67">
        <v>47.5</v>
      </c>
      <c r="L62" s="67">
        <v>111.7</v>
      </c>
      <c r="M62" s="67">
        <v>17</v>
      </c>
      <c r="N62" s="67">
        <v>80.2</v>
      </c>
      <c r="O62" s="71"/>
      <c r="P62" s="67">
        <v>154.3</v>
      </c>
      <c r="Q62" s="71"/>
      <c r="R62" s="67">
        <v>72.4</v>
      </c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1701.5000000000002</v>
      </c>
      <c r="AG62" s="67">
        <f t="shared" si="14"/>
        <v>1957.8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649.6</v>
      </c>
      <c r="AG63" s="67">
        <f t="shared" si="14"/>
        <v>956.9999999999999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91.9</v>
      </c>
      <c r="AG65" s="67">
        <f t="shared" si="14"/>
        <v>49.29999999999998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203</v>
      </c>
      <c r="AG66" s="67">
        <f t="shared" si="14"/>
        <v>91.10000000000002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647</v>
      </c>
      <c r="AG68" s="67">
        <f>AG62-AG63-AG66-AG67-AG65-AG64</f>
        <v>860.4000000000001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</v>
      </c>
      <c r="AG69" s="82">
        <f aca="true" t="shared" si="16" ref="AG69:AG92">B69+C69-AF69</f>
        <v>890.7000000000003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82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</f>
        <v>1639.6999999999998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696</v>
      </c>
      <c r="AG72" s="82">
        <f t="shared" si="16"/>
        <v>1716.5999999999995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2">
        <f t="shared" si="16"/>
        <v>45.50000000000001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205.4</v>
      </c>
      <c r="AG74" s="82">
        <f t="shared" si="16"/>
        <v>347.5000000000001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22.7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53</v>
      </c>
      <c r="AG76" s="82">
        <f t="shared" si="16"/>
        <v>611.8000000000001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34</v>
      </c>
      <c r="AG77" s="82">
        <f t="shared" si="16"/>
        <v>105.39999999999998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0.7</v>
      </c>
      <c r="AG80" s="82">
        <f t="shared" si="16"/>
        <v>15.900000000000002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2201.5</v>
      </c>
      <c r="AG89" s="67">
        <f t="shared" si="16"/>
        <v>5916.200000000001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1173.2000000000003</v>
      </c>
      <c r="AH90" s="11"/>
    </row>
    <row r="91" spans="1:34" ht="15">
      <c r="A91" s="4" t="s">
        <v>25</v>
      </c>
      <c r="B91" s="109">
        <v>1416.7</v>
      </c>
      <c r="C91" s="109">
        <v>2833.4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4250.1</v>
      </c>
      <c r="AH91" s="11"/>
    </row>
    <row r="92" spans="1:34" ht="15">
      <c r="A92" s="4" t="s">
        <v>37</v>
      </c>
      <c r="B92" s="109">
        <v>33343.2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67">
        <f t="shared" si="16"/>
        <v>33315.399999999994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193239.3</v>
      </c>
      <c r="C94" s="124">
        <f t="shared" si="17"/>
        <v>47346.80000000001</v>
      </c>
      <c r="D94" s="83">
        <f t="shared" si="17"/>
        <v>161.8</v>
      </c>
      <c r="E94" s="83">
        <f t="shared" si="17"/>
        <v>2433.1</v>
      </c>
      <c r="F94" s="83">
        <f t="shared" si="17"/>
        <v>1772.6000000000001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80635.09999999999</v>
      </c>
      <c r="AG94" s="84">
        <f>AG10+AG15+AG24+AG33+AG47+AG52+AG54+AG61+AG62+AG69+AG71+AG72+AG76+AG81+AG82+AG83+AG88+AG89+AG90+AG91+AG70+AG40+AG92</f>
        <v>159951.00000000003</v>
      </c>
    </row>
    <row r="95" spans="1:33" ht="15">
      <c r="A95" s="3" t="s">
        <v>5</v>
      </c>
      <c r="B95" s="22">
        <f>B11+B17+B26+B34+B55+B63+B73+B41+B77+B48</f>
        <v>70907.19999999998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27739.7</v>
      </c>
      <c r="AG95" s="71">
        <f>B95+C95-AF95</f>
        <v>48245.09999999999</v>
      </c>
    </row>
    <row r="96" spans="1:33" ht="15">
      <c r="A96" s="3" t="s">
        <v>2</v>
      </c>
      <c r="B96" s="22">
        <f aca="true" t="shared" si="19" ref="B96:AD96">B12+B20+B29+B36+B57+B66+B44+B80+B74+B53</f>
        <v>19908.4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20188.6</v>
      </c>
      <c r="AG96" s="71">
        <f>B96+C96-AF96</f>
        <v>15140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28.200000000000003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1282.9</v>
      </c>
      <c r="AG98" s="71">
        <f>B98+C98-AF98</f>
        <v>6713.4000000000015</v>
      </c>
    </row>
    <row r="99" spans="1:33" ht="15">
      <c r="A99" s="3" t="s">
        <v>16</v>
      </c>
      <c r="B99" s="22">
        <f aca="true" t="shared" si="22" ref="B99:X99">B21+B30+B49+B37+B58+B13+B75+B67</f>
        <v>2306.3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1973</v>
      </c>
      <c r="AG99" s="71">
        <f>B99+C99-AF99</f>
        <v>1148.2000000000003</v>
      </c>
    </row>
    <row r="100" spans="1:33" ht="13.5">
      <c r="A100" s="1" t="s">
        <v>35</v>
      </c>
      <c r="B100" s="2">
        <f aca="true" t="shared" si="24" ref="B100:AD100">B94-B95-B96-B97-B98-B99</f>
        <v>98114.1</v>
      </c>
      <c r="C100" s="20">
        <f t="shared" si="24"/>
        <v>20009.500000000004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549.0000000000001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29447.499999999993</v>
      </c>
      <c r="AG100" s="85">
        <f>AG94-AG95-AG96-AG97-AG98-AG99</f>
        <v>88676.10000000005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2018-03-23T12:23:35Z</cp:lastPrinted>
  <dcterms:created xsi:type="dcterms:W3CDTF">2002-11-05T08:53:00Z</dcterms:created>
  <dcterms:modified xsi:type="dcterms:W3CDTF">2018-03-26T05:11:32Z</dcterms:modified>
  <cp:category/>
  <cp:version/>
  <cp:contentType/>
  <cp:contentStatus/>
</cp:coreProperties>
</file>